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7755" activeTab="1"/>
  </bookViews>
  <sheets>
    <sheet name="Datos Estudiantes" sheetId="4" r:id="rId1"/>
    <sheet name="Planilla Notas" sheetId="3" r:id="rId2"/>
    <sheet name="Informe estudiante" sheetId="5" r:id="rId3"/>
    <sheet name="Hoja1" sheetId="6" r:id="rId4"/>
  </sheets>
  <definedNames>
    <definedName name="datosestudiantes">'Datos Estudiantes'!$1:$1048576</definedName>
  </definedNames>
  <calcPr calcId="124519"/>
</workbook>
</file>

<file path=xl/calcChain.xml><?xml version="1.0" encoding="utf-8"?>
<calcChain xmlns="http://schemas.openxmlformats.org/spreadsheetml/2006/main">
  <c r="X37" i="3"/>
  <c r="X36"/>
  <c r="X35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X14"/>
  <c r="W14"/>
  <c r="U15"/>
  <c r="V15" s="1"/>
  <c r="U16"/>
  <c r="V16" s="1"/>
  <c r="U17"/>
  <c r="V17" s="1"/>
  <c r="U18"/>
  <c r="V18" s="1"/>
  <c r="U19"/>
  <c r="V19" s="1"/>
  <c r="U20"/>
  <c r="V20" s="1"/>
  <c r="U21"/>
  <c r="V21" s="1"/>
  <c r="U22"/>
  <c r="V22" s="1"/>
  <c r="U23"/>
  <c r="V23" s="1"/>
  <c r="U24"/>
  <c r="V24" s="1"/>
  <c r="U25"/>
  <c r="V25" s="1"/>
  <c r="U26"/>
  <c r="V26" s="1"/>
  <c r="U27"/>
  <c r="V27" s="1"/>
  <c r="U28"/>
  <c r="V28" s="1"/>
  <c r="U29"/>
  <c r="V29" s="1"/>
  <c r="U30"/>
  <c r="V30" s="1"/>
  <c r="U31"/>
  <c r="V31" s="1"/>
  <c r="U32"/>
  <c r="V32" s="1"/>
  <c r="U33"/>
  <c r="V33" s="1"/>
  <c r="U14"/>
  <c r="V14" s="1"/>
  <c r="S15"/>
  <c r="T15" s="1"/>
  <c r="S16"/>
  <c r="T16" s="1"/>
  <c r="S17"/>
  <c r="T17" s="1"/>
  <c r="S18"/>
  <c r="T18" s="1"/>
  <c r="S19"/>
  <c r="T19" s="1"/>
  <c r="S20"/>
  <c r="T20" s="1"/>
  <c r="S21"/>
  <c r="T21" s="1"/>
  <c r="S22"/>
  <c r="T22" s="1"/>
  <c r="S23"/>
  <c r="T23" s="1"/>
  <c r="S24"/>
  <c r="T24" s="1"/>
  <c r="S25"/>
  <c r="T25" s="1"/>
  <c r="S26"/>
  <c r="T26" s="1"/>
  <c r="S27"/>
  <c r="T27" s="1"/>
  <c r="S28"/>
  <c r="T28" s="1"/>
  <c r="S29"/>
  <c r="T29" s="1"/>
  <c r="S30"/>
  <c r="T30" s="1"/>
  <c r="S31"/>
  <c r="T31" s="1"/>
  <c r="S32"/>
  <c r="T32" s="1"/>
  <c r="S33"/>
  <c r="T33" s="1"/>
  <c r="S14"/>
  <c r="T14" s="1"/>
  <c r="Q15"/>
  <c r="R15" s="1"/>
  <c r="Q16"/>
  <c r="R16" s="1"/>
  <c r="Q17"/>
  <c r="R17" s="1"/>
  <c r="Q18"/>
  <c r="R18" s="1"/>
  <c r="Q19"/>
  <c r="R19" s="1"/>
  <c r="Q20"/>
  <c r="R20" s="1"/>
  <c r="Q21"/>
  <c r="R21" s="1"/>
  <c r="Q22"/>
  <c r="R22" s="1"/>
  <c r="Q23"/>
  <c r="R23" s="1"/>
  <c r="Q24"/>
  <c r="R24" s="1"/>
  <c r="Q25"/>
  <c r="R25" s="1"/>
  <c r="Q26"/>
  <c r="R26" s="1"/>
  <c r="Q27"/>
  <c r="R27" s="1"/>
  <c r="Q28"/>
  <c r="R28" s="1"/>
  <c r="Q29"/>
  <c r="R29" s="1"/>
  <c r="Q30"/>
  <c r="R30" s="1"/>
  <c r="Q31"/>
  <c r="R31" s="1"/>
  <c r="Q32"/>
  <c r="R32" s="1"/>
  <c r="Q33"/>
  <c r="R33" s="1"/>
  <c r="Q14"/>
  <c r="R14" s="1"/>
  <c r="O15"/>
  <c r="P15" s="1"/>
  <c r="O16"/>
  <c r="P16" s="1"/>
  <c r="O17"/>
  <c r="P17" s="1"/>
  <c r="O18"/>
  <c r="P18" s="1"/>
  <c r="O19"/>
  <c r="P19" s="1"/>
  <c r="O20"/>
  <c r="P20" s="1"/>
  <c r="O21"/>
  <c r="P21" s="1"/>
  <c r="O22"/>
  <c r="P22" s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14"/>
  <c r="P14" s="1"/>
  <c r="M14"/>
  <c r="N14" s="1"/>
  <c r="M15"/>
  <c r="N15" s="1"/>
  <c r="M16"/>
  <c r="N16" s="1"/>
  <c r="M17"/>
  <c r="N17" s="1"/>
  <c r="M18"/>
  <c r="N18" s="1"/>
  <c r="M19"/>
  <c r="N19" s="1"/>
  <c r="M20"/>
  <c r="N20" s="1"/>
  <c r="M21"/>
  <c r="N21" s="1"/>
  <c r="M22"/>
  <c r="N22" s="1"/>
  <c r="M23"/>
  <c r="N23" s="1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2"/>
  <c r="N32" s="1"/>
  <c r="M33"/>
  <c r="N33" s="1"/>
  <c r="B14" l="1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14"/>
  <c r="C15"/>
  <c r="K15" s="1"/>
  <c r="L15" s="1"/>
  <c r="C16"/>
  <c r="K16" s="1"/>
  <c r="L16" s="1"/>
  <c r="C17"/>
  <c r="K17" s="1"/>
  <c r="L17" s="1"/>
  <c r="C18"/>
  <c r="K18" s="1"/>
  <c r="L18" s="1"/>
  <c r="C19"/>
  <c r="K19" s="1"/>
  <c r="L19" s="1"/>
  <c r="C20"/>
  <c r="K20" s="1"/>
  <c r="L20" s="1"/>
  <c r="C21"/>
  <c r="K21" s="1"/>
  <c r="L21" s="1"/>
  <c r="C22"/>
  <c r="K22" s="1"/>
  <c r="L22" s="1"/>
  <c r="C23"/>
  <c r="K23" s="1"/>
  <c r="L23" s="1"/>
  <c r="C24"/>
  <c r="K24" s="1"/>
  <c r="L24" s="1"/>
  <c r="C25"/>
  <c r="K25" s="1"/>
  <c r="L25" s="1"/>
  <c r="C26"/>
  <c r="K26" s="1"/>
  <c r="L26" s="1"/>
  <c r="C27"/>
  <c r="K27" s="1"/>
  <c r="L27" s="1"/>
  <c r="C28"/>
  <c r="K28" s="1"/>
  <c r="L28" s="1"/>
  <c r="C29"/>
  <c r="K29" s="1"/>
  <c r="L29" s="1"/>
  <c r="C30"/>
  <c r="K30" s="1"/>
  <c r="L30" s="1"/>
  <c r="C31"/>
  <c r="K31" s="1"/>
  <c r="L31" s="1"/>
  <c r="C32"/>
  <c r="K32" s="1"/>
  <c r="L32" s="1"/>
  <c r="C33"/>
  <c r="K33" s="1"/>
  <c r="L33" s="1"/>
  <c r="C14"/>
  <c r="K14" l="1"/>
  <c r="L14" s="1"/>
</calcChain>
</file>

<file path=xl/sharedStrings.xml><?xml version="1.0" encoding="utf-8"?>
<sst xmlns="http://schemas.openxmlformats.org/spreadsheetml/2006/main" count="62" uniqueCount="48">
  <si>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</si>
  <si>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</si>
  <si>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</si>
  <si>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</si>
  <si>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</si>
  <si>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</si>
  <si>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</si>
  <si>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</si>
  <si>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</si>
  <si>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</si>
  <si>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</si>
  <si>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</si>
  <si>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</si>
  <si>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</si>
  <si>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</si>
  <si>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</si>
  <si>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</si>
  <si>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</si>
  <si>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</si>
  <si>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</si>
  <si>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</si>
  <si>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</si>
  <si>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</si>
  <si>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</si>
  <si>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</si>
  <si>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</si>
  <si>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</si>
  <si>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</si>
  <si>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</si>
  <si>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</si>
  <si>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</si>
  <si>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</si>
  <si>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</si>
  <si>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</si>
  <si>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</si>
  <si>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</si>
  <si>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</si>
  <si>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</si>
  <si>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</si>
  <si>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</si>
  <si>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</si>
  <si>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</si>
  <si>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</si>
  <si>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</si>
  <si>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</si>
  <si>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</si>
  <si>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no existe</t>
  </si>
  <si>
    <t>Buscar V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</si>
</sst>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4" fillId="4" borderId="0" xfId="0" applyFont="1" applyFill="1"/>
    <xf numFmtId="0" fontId="10" fillId="4" borderId="0" xfId="0" applyFont="1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9525</xdr:rowOff>
    </xdr:from>
    <xdr:to>
      <xdr:col>3</xdr:col>
      <xdr:colOff>561975</xdr:colOff>
      <xdr:row>5</xdr:row>
      <xdr:rowOff>180975</xdr:rowOff>
    </xdr:to>
    <xdr:sp macro="" textlink="">
      <xdr:nvSpPr>
        <xdr:cNvPr id="2" name="Combinar 1"/>
        <xdr:cNvSpPr/>
      </xdr:nvSpPr>
      <xdr:spPr>
        <a:xfrm>
          <a:off x="819150" y="200025"/>
          <a:ext cx="2028825" cy="9334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</a:t>
          </a:r>
          <a:r>
            <a:rPr lang="es-CO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  es error Bucarv </a:t>
          </a:r>
          <a:endParaRPr lang="es-CO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66675</xdr:colOff>
      <xdr:row>1</xdr:row>
      <xdr:rowOff>19050</xdr:rowOff>
    </xdr:from>
    <xdr:to>
      <xdr:col>1</xdr:col>
      <xdr:colOff>85725</xdr:colOff>
      <xdr:row>6</xdr:row>
      <xdr:rowOff>114300</xdr:rowOff>
    </xdr:to>
    <xdr:cxnSp macro="">
      <xdr:nvCxnSpPr>
        <xdr:cNvPr id="4" name="Conector recto de flecha 3"/>
        <xdr:cNvCxnSpPr/>
      </xdr:nvCxnSpPr>
      <xdr:spPr>
        <a:xfrm>
          <a:off x="828675" y="209550"/>
          <a:ext cx="19050" cy="1047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581025</xdr:colOff>
      <xdr:row>0</xdr:row>
      <xdr:rowOff>180975</xdr:rowOff>
    </xdr:from>
    <xdr:to>
      <xdr:col>3</xdr:col>
      <xdr:colOff>581025</xdr:colOff>
      <xdr:row>6</xdr:row>
      <xdr:rowOff>142875</xdr:rowOff>
    </xdr:to>
    <xdr:cxnSp macro="">
      <xdr:nvCxnSpPr>
        <xdr:cNvPr id="8" name="Conector recto de flecha 7"/>
        <xdr:cNvCxnSpPr/>
      </xdr:nvCxnSpPr>
      <xdr:spPr>
        <a:xfrm>
          <a:off x="2867025" y="180975"/>
          <a:ext cx="0" cy="1104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O35"/>
  <sheetViews>
    <sheetView topLeftCell="A15" workbookViewId="0">
      <selection activeCell="O35" sqref="O35"/>
    </sheetView>
  </sheetViews>
  <sheetFormatPr baseColWidth="10" defaultRowHeight="15.7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/>
    <row r="9" spans="1:15" ht="15.75" customHeight="1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 customHeight="1" thickBo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4.25" customHeight="1" thickBot="1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.75" customHeight="1" thickTop="1" thickBot="1">
      <c r="A12" s="30" t="s">
        <v>31</v>
      </c>
      <c r="B12" s="30"/>
      <c r="C12" s="31">
        <v>0.3</v>
      </c>
      <c r="D12" s="31"/>
      <c r="E12" s="31"/>
      <c r="F12" s="31"/>
      <c r="G12" s="31"/>
      <c r="H12" s="31"/>
      <c r="I12" s="31"/>
      <c r="J12" s="31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>
      <c r="A13" s="30"/>
      <c r="B13" s="30"/>
      <c r="C13" s="32" t="s">
        <v>28</v>
      </c>
      <c r="D13" s="32"/>
      <c r="E13" s="32"/>
      <c r="F13" s="32"/>
      <c r="G13" s="32"/>
      <c r="H13" s="32"/>
      <c r="I13" s="32"/>
      <c r="J13" s="32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>
      <c r="N34" s="4"/>
    </row>
    <row r="35" spans="1:15">
      <c r="A35" s="1">
        <v>1</v>
      </c>
      <c r="B35" s="23">
        <v>2</v>
      </c>
      <c r="C35" s="24">
        <v>3</v>
      </c>
      <c r="D35" s="23">
        <v>4</v>
      </c>
      <c r="E35" s="23">
        <v>5</v>
      </c>
      <c r="F35" s="23">
        <v>6</v>
      </c>
      <c r="G35" s="23">
        <v>7</v>
      </c>
      <c r="H35" s="23">
        <v>8</v>
      </c>
      <c r="I35" s="23">
        <v>9</v>
      </c>
      <c r="J35" s="23">
        <v>10</v>
      </c>
      <c r="K35" s="23">
        <v>11</v>
      </c>
      <c r="L35" s="23">
        <v>12</v>
      </c>
      <c r="M35" s="23">
        <v>13</v>
      </c>
      <c r="N35" s="23">
        <v>14</v>
      </c>
      <c r="O35" s="23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X38"/>
  <sheetViews>
    <sheetView tabSelected="1" topLeftCell="F4" workbookViewId="0">
      <selection activeCell="Y35" sqref="Y35"/>
    </sheetView>
  </sheetViews>
  <sheetFormatPr baseColWidth="10" defaultRowHeight="15.7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/>
    <row r="9" spans="1:24" ht="15.75" customHeight="1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3"/>
    </row>
    <row r="10" spans="1:24" ht="15.75" customHeight="1" thickBo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4"/>
    </row>
    <row r="11" spans="1:24" ht="14.25" customHeight="1" thickBot="1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5.75" customHeight="1" thickTop="1" thickBot="1">
      <c r="A12" s="30" t="s">
        <v>31</v>
      </c>
      <c r="B12" s="30"/>
      <c r="C12" s="31"/>
      <c r="D12" s="31"/>
      <c r="E12" s="31"/>
      <c r="F12" s="31"/>
      <c r="G12" s="31"/>
      <c r="H12" s="31"/>
      <c r="I12" s="31"/>
      <c r="J12" s="31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>
      <c r="A13" s="30"/>
      <c r="B13" s="30"/>
      <c r="C13" s="32" t="s">
        <v>28</v>
      </c>
      <c r="D13" s="32"/>
      <c r="E13" s="32"/>
      <c r="F13" s="32"/>
      <c r="G13" s="32"/>
      <c r="H13" s="32"/>
      <c r="I13" s="32"/>
      <c r="J13" s="32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>
      <c r="A14" s="3">
        <v>1</v>
      </c>
      <c r="B14" s="3" t="str">
        <f t="shared" ref="B14:B33" si="0">IF(ISERROR(VLOOKUP(A14,datosestudiantes,2,FALSE)),"no existe",VLOOKUP(A14,datosestudiantes,2,FALSE))</f>
        <v>ALEJANDRO SEPULVEDA</v>
      </c>
      <c r="C14" s="11">
        <f t="shared" ref="C14:C33" si="1">VLOOKUP(A14,datosestudiantes,3,FALSE)</f>
        <v>4.3</v>
      </c>
      <c r="D14" s="11">
        <f t="shared" ref="D14:D33" si="2">VLOOKUP(A14,datosestudiantes,4,FALSE)</f>
        <v>1.2</v>
      </c>
      <c r="E14" s="11">
        <f t="shared" ref="E14:E33" si="3">VLOOKUP(A14,datosestudiantes,5,FALSE)</f>
        <v>2.9</v>
      </c>
      <c r="F14" s="11">
        <f t="shared" ref="F14:F33" si="4">VLOOKUP(A14,datosestudiantes,6,FALSE)</f>
        <v>4.5</v>
      </c>
      <c r="G14" s="11">
        <f t="shared" ref="G14:G33" si="5">VLOOKUP(A14,datosestudiantes,7,FALSE)</f>
        <v>4.8</v>
      </c>
      <c r="H14" s="11">
        <f t="shared" ref="H14:H33" si="6">VLOOKUP(A14,datosestudiantes,8,FALSE)</f>
        <v>3.9</v>
      </c>
      <c r="I14" s="11">
        <f t="shared" ref="I14:I33" si="7">VLOOKUP(A14,datosestudiantes,9,FALSE)</f>
        <v>4.2</v>
      </c>
      <c r="J14" s="11">
        <f t="shared" ref="J14:J33" si="8">VLOOKUP(A14,datosestudiantes,10,FALSE)</f>
        <v>4</v>
      </c>
      <c r="K14" s="13">
        <f>AVERAGE(C14:J14)</f>
        <v>3.7249999999999996</v>
      </c>
      <c r="L14" s="13">
        <f>K14*$L$13</f>
        <v>1.1174999999999999</v>
      </c>
      <c r="M14" s="11">
        <f t="shared" ref="M14:M33" si="9">VLOOKUP(A14,datosestudiantes,11,FALSE)</f>
        <v>3.8</v>
      </c>
      <c r="N14" s="12">
        <f>M14*$N$13</f>
        <v>0.76</v>
      </c>
      <c r="O14" s="11">
        <f t="shared" ref="O14:O33" si="10">VLOOKUP(A14,datosestudiantes,12,FALSE)</f>
        <v>4.3</v>
      </c>
      <c r="P14" s="12">
        <f>O14*$P$13</f>
        <v>0.86</v>
      </c>
      <c r="Q14" s="13">
        <f t="shared" ref="Q14:Q33" si="11">VLOOKUP(A14,datosestudiantes,13,FALSE)</f>
        <v>3.4</v>
      </c>
      <c r="R14" s="12">
        <f>Q14*$R$13</f>
        <v>0.34</v>
      </c>
      <c r="S14" s="13">
        <f t="shared" ref="S14:S33" si="12">VLOOKUP(A14,datosestudiantes,14,FALSE)</f>
        <v>2.9</v>
      </c>
      <c r="T14" s="12">
        <f>S14*$T$13</f>
        <v>0.28999999999999998</v>
      </c>
      <c r="U14" s="11">
        <f t="shared" ref="U14:U33" si="13">VLOOKUP(A14,datosestudiantes,15,FALSE)</f>
        <v>3.5</v>
      </c>
      <c r="V14" s="12">
        <f>U14*$V$13</f>
        <v>0.35000000000000003</v>
      </c>
      <c r="W14" s="12">
        <f>AVERAGE(L14,N14,P14,R14,T14,V14)</f>
        <v>0.61958333333333326</v>
      </c>
      <c r="X14" s="21" t="str">
        <f>IF(W14&gt;=3,"aprobo;","reprobo")</f>
        <v>reprobo</v>
      </c>
    </row>
    <row r="15" spans="1:24" s="2" customFormat="1" ht="17.25" thickTop="1" thickBot="1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1">
        <f t="shared" si="7"/>
        <v>4.8</v>
      </c>
      <c r="J15" s="11">
        <f t="shared" si="8"/>
        <v>5</v>
      </c>
      <c r="K15" s="13">
        <f t="shared" ref="K15:K33" si="14">AVERAGE(C15:J15)</f>
        <v>3.6</v>
      </c>
      <c r="L15" s="13">
        <f t="shared" ref="L15:L33" si="15">K15*$L$13</f>
        <v>1.08</v>
      </c>
      <c r="M15" s="11">
        <f t="shared" si="9"/>
        <v>4.5999999999999996</v>
      </c>
      <c r="N15" s="12">
        <f t="shared" ref="N15:N33" si="16">M15*$N$13</f>
        <v>0.91999999999999993</v>
      </c>
      <c r="O15" s="11">
        <f t="shared" si="10"/>
        <v>3.2</v>
      </c>
      <c r="P15" s="12">
        <f t="shared" ref="P15:P33" si="17">O15*$P$13</f>
        <v>0.64000000000000012</v>
      </c>
      <c r="Q15" s="13">
        <f t="shared" si="11"/>
        <v>2.5</v>
      </c>
      <c r="R15" s="12">
        <f t="shared" ref="R15:R33" si="18">Q15*$R$13</f>
        <v>0.25</v>
      </c>
      <c r="S15" s="13">
        <f t="shared" si="12"/>
        <v>4.2</v>
      </c>
      <c r="T15" s="12">
        <f t="shared" ref="T15:T33" si="19">S15*$T$13</f>
        <v>0.42000000000000004</v>
      </c>
      <c r="U15" s="11">
        <f t="shared" si="13"/>
        <v>4</v>
      </c>
      <c r="V15" s="12">
        <f t="shared" ref="V15:V33" si="20">U15*$V$13</f>
        <v>0.4</v>
      </c>
      <c r="W15" s="12">
        <f t="shared" ref="W15:W33" si="21">AVERAGE(L15,N15,P15,R15,T15,V15)</f>
        <v>0.61833333333333329</v>
      </c>
      <c r="X15" s="21" t="str">
        <f t="shared" ref="X15:X33" si="22">IF(W15&gt;=3,"aprobo;","reprobo")</f>
        <v>reprobo</v>
      </c>
    </row>
    <row r="16" spans="1:24" s="2" customFormat="1" ht="17.25" thickTop="1" thickBot="1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1">
        <f t="shared" si="7"/>
        <v>5</v>
      </c>
      <c r="J16" s="11">
        <f t="shared" si="8"/>
        <v>4.8</v>
      </c>
      <c r="K16" s="13">
        <f t="shared" si="14"/>
        <v>4.5374999999999996</v>
      </c>
      <c r="L16" s="13">
        <f t="shared" si="15"/>
        <v>1.3612499999999998</v>
      </c>
      <c r="M16" s="11">
        <f t="shared" si="9"/>
        <v>4.5</v>
      </c>
      <c r="N16" s="12">
        <f t="shared" si="16"/>
        <v>0.9</v>
      </c>
      <c r="O16" s="11">
        <f t="shared" si="10"/>
        <v>4.5999999999999996</v>
      </c>
      <c r="P16" s="12">
        <f t="shared" si="17"/>
        <v>0.91999999999999993</v>
      </c>
      <c r="Q16" s="13">
        <f t="shared" si="11"/>
        <v>3.8</v>
      </c>
      <c r="R16" s="12">
        <f>Q16*$R$13</f>
        <v>0.38</v>
      </c>
      <c r="S16" s="13">
        <f t="shared" si="12"/>
        <v>4.5</v>
      </c>
      <c r="T16" s="12">
        <f t="shared" si="19"/>
        <v>0.45</v>
      </c>
      <c r="U16" s="11">
        <f t="shared" si="13"/>
        <v>4</v>
      </c>
      <c r="V16" s="12">
        <f t="shared" si="20"/>
        <v>0.4</v>
      </c>
      <c r="W16" s="12">
        <f t="shared" si="21"/>
        <v>0.73520833333333335</v>
      </c>
      <c r="X16" s="21" t="str">
        <f t="shared" si="22"/>
        <v>reprobo</v>
      </c>
    </row>
    <row r="17" spans="1:24" ht="17.25" thickTop="1" thickBot="1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1">
        <f t="shared" si="7"/>
        <v>3.5</v>
      </c>
      <c r="J17" s="11">
        <f t="shared" si="8"/>
        <v>4.5</v>
      </c>
      <c r="K17" s="13">
        <f t="shared" si="14"/>
        <v>3.9624999999999999</v>
      </c>
      <c r="L17" s="13">
        <f t="shared" si="15"/>
        <v>1.18875</v>
      </c>
      <c r="M17" s="11">
        <f t="shared" si="9"/>
        <v>2.9</v>
      </c>
      <c r="N17" s="12">
        <f t="shared" si="16"/>
        <v>0.57999999999999996</v>
      </c>
      <c r="O17" s="11">
        <f t="shared" si="10"/>
        <v>3</v>
      </c>
      <c r="P17" s="12">
        <f t="shared" si="17"/>
        <v>0.60000000000000009</v>
      </c>
      <c r="Q17" s="13">
        <f t="shared" si="11"/>
        <v>4.5</v>
      </c>
      <c r="R17" s="12">
        <f t="shared" si="18"/>
        <v>0.45</v>
      </c>
      <c r="S17" s="13">
        <f t="shared" si="12"/>
        <v>1</v>
      </c>
      <c r="T17" s="12">
        <f t="shared" si="19"/>
        <v>0.1</v>
      </c>
      <c r="U17" s="11">
        <f t="shared" si="13"/>
        <v>3.5</v>
      </c>
      <c r="V17" s="12">
        <f t="shared" si="20"/>
        <v>0.35000000000000003</v>
      </c>
      <c r="W17" s="12">
        <f t="shared" si="21"/>
        <v>0.54479166666666667</v>
      </c>
      <c r="X17" s="21" t="str">
        <f t="shared" si="22"/>
        <v>reprobo</v>
      </c>
    </row>
    <row r="18" spans="1:24" ht="17.25" thickTop="1" thickBot="1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1">
        <f t="shared" si="7"/>
        <v>2.2999999999999998</v>
      </c>
      <c r="J18" s="11">
        <f t="shared" si="8"/>
        <v>5</v>
      </c>
      <c r="K18" s="13">
        <f t="shared" si="14"/>
        <v>3.7875000000000001</v>
      </c>
      <c r="L18" s="13">
        <f t="shared" si="15"/>
        <v>1.13625</v>
      </c>
      <c r="M18" s="11">
        <f t="shared" si="9"/>
        <v>3.2</v>
      </c>
      <c r="N18" s="12">
        <f t="shared" si="16"/>
        <v>0.64000000000000012</v>
      </c>
      <c r="O18" s="11">
        <f t="shared" si="10"/>
        <v>5</v>
      </c>
      <c r="P18" s="12">
        <f t="shared" si="17"/>
        <v>1</v>
      </c>
      <c r="Q18" s="13">
        <f t="shared" si="11"/>
        <v>4.5</v>
      </c>
      <c r="R18" s="12">
        <f t="shared" si="18"/>
        <v>0.45</v>
      </c>
      <c r="S18" s="13">
        <f t="shared" si="12"/>
        <v>5</v>
      </c>
      <c r="T18" s="12">
        <f t="shared" si="19"/>
        <v>0.5</v>
      </c>
      <c r="U18" s="11">
        <f t="shared" si="13"/>
        <v>3</v>
      </c>
      <c r="V18" s="12">
        <f t="shared" si="20"/>
        <v>0.30000000000000004</v>
      </c>
      <c r="W18" s="12">
        <f t="shared" si="21"/>
        <v>0.67104166666666665</v>
      </c>
      <c r="X18" s="21" t="str">
        <f t="shared" si="22"/>
        <v>reprobo</v>
      </c>
    </row>
    <row r="19" spans="1:24" ht="17.25" thickTop="1" thickBot="1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1">
        <f t="shared" si="7"/>
        <v>2.9</v>
      </c>
      <c r="J19" s="11">
        <f t="shared" si="8"/>
        <v>1</v>
      </c>
      <c r="K19" s="13">
        <f t="shared" si="14"/>
        <v>3.375</v>
      </c>
      <c r="L19" s="13">
        <f t="shared" si="15"/>
        <v>1.0125</v>
      </c>
      <c r="M19" s="11">
        <f t="shared" si="9"/>
        <v>4.9000000000000004</v>
      </c>
      <c r="N19" s="12">
        <f t="shared" si="16"/>
        <v>0.98000000000000009</v>
      </c>
      <c r="O19" s="11">
        <f t="shared" si="10"/>
        <v>4.3</v>
      </c>
      <c r="P19" s="12">
        <f t="shared" si="17"/>
        <v>0.86</v>
      </c>
      <c r="Q19" s="13">
        <f t="shared" si="11"/>
        <v>4.5</v>
      </c>
      <c r="R19" s="12">
        <f t="shared" si="18"/>
        <v>0.45</v>
      </c>
      <c r="S19" s="13">
        <f t="shared" si="12"/>
        <v>5</v>
      </c>
      <c r="T19" s="12">
        <f t="shared" si="19"/>
        <v>0.5</v>
      </c>
      <c r="U19" s="11">
        <f t="shared" si="13"/>
        <v>3.5</v>
      </c>
      <c r="V19" s="12">
        <f t="shared" si="20"/>
        <v>0.35000000000000003</v>
      </c>
      <c r="W19" s="12">
        <f t="shared" si="21"/>
        <v>0.69208333333333327</v>
      </c>
      <c r="X19" s="21" t="str">
        <f t="shared" si="22"/>
        <v>reprobo</v>
      </c>
    </row>
    <row r="20" spans="1:24" ht="17.25" thickTop="1" thickBot="1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1">
        <f t="shared" si="7"/>
        <v>4.5999999999999996</v>
      </c>
      <c r="J20" s="11">
        <f t="shared" si="8"/>
        <v>4.5</v>
      </c>
      <c r="K20" s="13">
        <f t="shared" si="14"/>
        <v>4.375</v>
      </c>
      <c r="L20" s="13">
        <f t="shared" si="15"/>
        <v>1.3125</v>
      </c>
      <c r="M20" s="11">
        <f t="shared" si="9"/>
        <v>2</v>
      </c>
      <c r="N20" s="12">
        <f t="shared" si="16"/>
        <v>0.4</v>
      </c>
      <c r="O20" s="11">
        <f t="shared" si="10"/>
        <v>5</v>
      </c>
      <c r="P20" s="12">
        <f t="shared" si="17"/>
        <v>1</v>
      </c>
      <c r="Q20" s="13">
        <f t="shared" si="11"/>
        <v>3.9</v>
      </c>
      <c r="R20" s="12">
        <f t="shared" si="18"/>
        <v>0.39</v>
      </c>
      <c r="S20" s="13">
        <f t="shared" si="12"/>
        <v>2</v>
      </c>
      <c r="T20" s="12">
        <f t="shared" si="19"/>
        <v>0.2</v>
      </c>
      <c r="U20" s="11">
        <f t="shared" si="13"/>
        <v>4.5</v>
      </c>
      <c r="V20" s="12">
        <f t="shared" si="20"/>
        <v>0.45</v>
      </c>
      <c r="W20" s="12">
        <f t="shared" si="21"/>
        <v>0.62541666666666673</v>
      </c>
      <c r="X20" s="21" t="str">
        <f t="shared" si="22"/>
        <v>reprobo</v>
      </c>
    </row>
    <row r="21" spans="1:24" ht="17.25" thickTop="1" thickBot="1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1">
        <f t="shared" si="7"/>
        <v>1</v>
      </c>
      <c r="J21" s="11">
        <f t="shared" si="8"/>
        <v>1.8</v>
      </c>
      <c r="K21" s="13">
        <f t="shared" si="14"/>
        <v>1.7875000000000001</v>
      </c>
      <c r="L21" s="13">
        <f t="shared" si="15"/>
        <v>0.53625</v>
      </c>
      <c r="M21" s="11">
        <f t="shared" si="9"/>
        <v>3</v>
      </c>
      <c r="N21" s="12">
        <f t="shared" si="16"/>
        <v>0.60000000000000009</v>
      </c>
      <c r="O21" s="11">
        <f t="shared" si="10"/>
        <v>3.9</v>
      </c>
      <c r="P21" s="12">
        <f t="shared" si="17"/>
        <v>0.78</v>
      </c>
      <c r="Q21" s="13">
        <f t="shared" si="11"/>
        <v>3</v>
      </c>
      <c r="R21" s="12">
        <f t="shared" si="18"/>
        <v>0.30000000000000004</v>
      </c>
      <c r="S21" s="13">
        <f t="shared" si="12"/>
        <v>3.5</v>
      </c>
      <c r="T21" s="12">
        <f t="shared" si="19"/>
        <v>0.35000000000000003</v>
      </c>
      <c r="U21" s="11">
        <f t="shared" si="13"/>
        <v>4.2</v>
      </c>
      <c r="V21" s="12">
        <f t="shared" si="20"/>
        <v>0.42000000000000004</v>
      </c>
      <c r="W21" s="12">
        <f t="shared" si="21"/>
        <v>0.49770833333333336</v>
      </c>
      <c r="X21" s="21" t="str">
        <f t="shared" si="22"/>
        <v>reprobo</v>
      </c>
    </row>
    <row r="22" spans="1:24" ht="17.25" thickTop="1" thickBot="1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1">
        <f t="shared" si="7"/>
        <v>3.2</v>
      </c>
      <c r="J22" s="11">
        <f t="shared" si="8"/>
        <v>2.5</v>
      </c>
      <c r="K22" s="13">
        <f t="shared" si="14"/>
        <v>2.9750000000000001</v>
      </c>
      <c r="L22" s="13">
        <f t="shared" si="15"/>
        <v>0.89249999999999996</v>
      </c>
      <c r="M22" s="11">
        <f t="shared" si="9"/>
        <v>2.5</v>
      </c>
      <c r="N22" s="12">
        <f t="shared" si="16"/>
        <v>0.5</v>
      </c>
      <c r="O22" s="11">
        <f t="shared" si="10"/>
        <v>1.3</v>
      </c>
      <c r="P22" s="12">
        <f t="shared" si="17"/>
        <v>0.26</v>
      </c>
      <c r="Q22" s="13">
        <f t="shared" si="11"/>
        <v>3.1</v>
      </c>
      <c r="R22" s="12">
        <f t="shared" si="18"/>
        <v>0.31000000000000005</v>
      </c>
      <c r="S22" s="13">
        <f t="shared" si="12"/>
        <v>2.2999999999999998</v>
      </c>
      <c r="T22" s="12">
        <f t="shared" si="19"/>
        <v>0.22999999999999998</v>
      </c>
      <c r="U22" s="11">
        <f t="shared" si="13"/>
        <v>2.2000000000000002</v>
      </c>
      <c r="V22" s="12">
        <f t="shared" si="20"/>
        <v>0.22000000000000003</v>
      </c>
      <c r="W22" s="12">
        <f t="shared" si="21"/>
        <v>0.40208333333333335</v>
      </c>
      <c r="X22" s="21" t="str">
        <f t="shared" si="22"/>
        <v>reprobo</v>
      </c>
    </row>
    <row r="23" spans="1:24" ht="17.25" thickTop="1" thickBot="1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1">
        <f t="shared" si="7"/>
        <v>5</v>
      </c>
      <c r="J23" s="11">
        <f t="shared" si="8"/>
        <v>4.8</v>
      </c>
      <c r="K23" s="13">
        <f t="shared" si="14"/>
        <v>4.375</v>
      </c>
      <c r="L23" s="13">
        <f t="shared" si="15"/>
        <v>1.3125</v>
      </c>
      <c r="M23" s="11">
        <f t="shared" si="9"/>
        <v>3.8</v>
      </c>
      <c r="N23" s="12">
        <f t="shared" si="16"/>
        <v>0.76</v>
      </c>
      <c r="O23" s="11">
        <f t="shared" si="10"/>
        <v>5</v>
      </c>
      <c r="P23" s="12">
        <f t="shared" si="17"/>
        <v>1</v>
      </c>
      <c r="Q23" s="13">
        <f t="shared" si="11"/>
        <v>5</v>
      </c>
      <c r="R23" s="12">
        <f t="shared" si="18"/>
        <v>0.5</v>
      </c>
      <c r="S23" s="13">
        <f t="shared" si="12"/>
        <v>4.8</v>
      </c>
      <c r="T23" s="12">
        <f t="shared" si="19"/>
        <v>0.48</v>
      </c>
      <c r="U23" s="11">
        <f t="shared" si="13"/>
        <v>4.5</v>
      </c>
      <c r="V23" s="12">
        <f t="shared" si="20"/>
        <v>0.45</v>
      </c>
      <c r="W23" s="12">
        <f t="shared" si="21"/>
        <v>0.75041666666666673</v>
      </c>
      <c r="X23" s="21" t="str">
        <f t="shared" si="22"/>
        <v>reprobo</v>
      </c>
    </row>
    <row r="24" spans="1:24" ht="17.25" thickTop="1" thickBot="1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1">
        <f t="shared" si="7"/>
        <v>4.8</v>
      </c>
      <c r="J24" s="11">
        <f t="shared" si="8"/>
        <v>4.5999999999999996</v>
      </c>
      <c r="K24" s="13">
        <f t="shared" si="14"/>
        <v>4.0125000000000002</v>
      </c>
      <c r="L24" s="13">
        <f t="shared" si="15"/>
        <v>1.2037500000000001</v>
      </c>
      <c r="M24" s="11">
        <f t="shared" si="9"/>
        <v>4.5</v>
      </c>
      <c r="N24" s="12">
        <f t="shared" si="16"/>
        <v>0.9</v>
      </c>
      <c r="O24" s="11">
        <f t="shared" si="10"/>
        <v>5</v>
      </c>
      <c r="P24" s="12">
        <f t="shared" si="17"/>
        <v>1</v>
      </c>
      <c r="Q24" s="13">
        <f t="shared" si="11"/>
        <v>4.3</v>
      </c>
      <c r="R24" s="12">
        <f t="shared" si="18"/>
        <v>0.43</v>
      </c>
      <c r="S24" s="13">
        <f t="shared" si="12"/>
        <v>4.5999999999999996</v>
      </c>
      <c r="T24" s="12">
        <f t="shared" si="19"/>
        <v>0.45999999999999996</v>
      </c>
      <c r="U24" s="11">
        <f t="shared" si="13"/>
        <v>3</v>
      </c>
      <c r="V24" s="12">
        <f t="shared" si="20"/>
        <v>0.30000000000000004</v>
      </c>
      <c r="W24" s="12">
        <f t="shared" si="21"/>
        <v>0.71562500000000007</v>
      </c>
      <c r="X24" s="21" t="str">
        <f t="shared" si="22"/>
        <v>reprobo</v>
      </c>
    </row>
    <row r="25" spans="1:24" ht="17.25" thickTop="1" thickBot="1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1">
        <f t="shared" si="7"/>
        <v>3.8</v>
      </c>
      <c r="J25" s="11">
        <f t="shared" si="8"/>
        <v>2.2000000000000002</v>
      </c>
      <c r="K25" s="13">
        <f t="shared" si="14"/>
        <v>3.55</v>
      </c>
      <c r="L25" s="13">
        <f t="shared" si="15"/>
        <v>1.0649999999999999</v>
      </c>
      <c r="M25" s="11">
        <f t="shared" si="9"/>
        <v>4.5</v>
      </c>
      <c r="N25" s="12">
        <f t="shared" si="16"/>
        <v>0.9</v>
      </c>
      <c r="O25" s="11">
        <f t="shared" si="10"/>
        <v>4</v>
      </c>
      <c r="P25" s="12">
        <f t="shared" si="17"/>
        <v>0.8</v>
      </c>
      <c r="Q25" s="13">
        <f t="shared" si="11"/>
        <v>3.5</v>
      </c>
      <c r="R25" s="12">
        <f t="shared" si="18"/>
        <v>0.35000000000000003</v>
      </c>
      <c r="S25" s="13">
        <f t="shared" si="12"/>
        <v>4.8</v>
      </c>
      <c r="T25" s="12">
        <f t="shared" si="19"/>
        <v>0.48</v>
      </c>
      <c r="U25" s="11">
        <f t="shared" si="13"/>
        <v>4.3</v>
      </c>
      <c r="V25" s="12">
        <f t="shared" si="20"/>
        <v>0.43</v>
      </c>
      <c r="W25" s="12">
        <f t="shared" si="21"/>
        <v>0.67083333333333328</v>
      </c>
      <c r="X25" s="21" t="str">
        <f t="shared" si="22"/>
        <v>reprobo</v>
      </c>
    </row>
    <row r="26" spans="1:24" ht="17.25" thickTop="1" thickBot="1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1">
        <f t="shared" si="7"/>
        <v>4.2</v>
      </c>
      <c r="J26" s="11">
        <f t="shared" si="8"/>
        <v>4</v>
      </c>
      <c r="K26" s="13">
        <f t="shared" si="14"/>
        <v>4.3624999999999998</v>
      </c>
      <c r="L26" s="13">
        <f t="shared" si="15"/>
        <v>1.3087499999999999</v>
      </c>
      <c r="M26" s="11">
        <f t="shared" si="9"/>
        <v>4.5</v>
      </c>
      <c r="N26" s="12">
        <f t="shared" si="16"/>
        <v>0.9</v>
      </c>
      <c r="O26" s="11">
        <f t="shared" si="10"/>
        <v>4</v>
      </c>
      <c r="P26" s="12">
        <f t="shared" si="17"/>
        <v>0.8</v>
      </c>
      <c r="Q26" s="13">
        <f t="shared" si="11"/>
        <v>4.0999999999999996</v>
      </c>
      <c r="R26" s="12">
        <f t="shared" si="18"/>
        <v>0.41</v>
      </c>
      <c r="S26" s="13">
        <f t="shared" si="12"/>
        <v>3.1</v>
      </c>
      <c r="T26" s="12">
        <f t="shared" si="19"/>
        <v>0.31000000000000005</v>
      </c>
      <c r="U26" s="11">
        <f t="shared" si="13"/>
        <v>4.5</v>
      </c>
      <c r="V26" s="12">
        <f t="shared" si="20"/>
        <v>0.45</v>
      </c>
      <c r="W26" s="12">
        <f t="shared" si="21"/>
        <v>0.69645833333333329</v>
      </c>
      <c r="X26" s="21" t="str">
        <f t="shared" si="22"/>
        <v>reprobo</v>
      </c>
    </row>
    <row r="27" spans="1:24" ht="17.25" thickTop="1" thickBot="1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1">
        <f t="shared" si="7"/>
        <v>4.8</v>
      </c>
      <c r="J27" s="11">
        <f t="shared" si="8"/>
        <v>5</v>
      </c>
      <c r="K27" s="13">
        <f t="shared" si="14"/>
        <v>4.5</v>
      </c>
      <c r="L27" s="13">
        <f t="shared" si="15"/>
        <v>1.3499999999999999</v>
      </c>
      <c r="M27" s="11">
        <f t="shared" si="9"/>
        <v>3.9</v>
      </c>
      <c r="N27" s="12">
        <f t="shared" si="16"/>
        <v>0.78</v>
      </c>
      <c r="O27" s="11">
        <f t="shared" si="10"/>
        <v>3.6</v>
      </c>
      <c r="P27" s="12">
        <f t="shared" si="17"/>
        <v>0.72000000000000008</v>
      </c>
      <c r="Q27" s="13">
        <f t="shared" si="11"/>
        <v>3.8</v>
      </c>
      <c r="R27" s="12">
        <f t="shared" si="18"/>
        <v>0.38</v>
      </c>
      <c r="S27" s="13">
        <f t="shared" si="12"/>
        <v>5</v>
      </c>
      <c r="T27" s="12">
        <f t="shared" si="19"/>
        <v>0.5</v>
      </c>
      <c r="U27" s="11">
        <f t="shared" si="13"/>
        <v>3</v>
      </c>
      <c r="V27" s="12">
        <f t="shared" si="20"/>
        <v>0.30000000000000004</v>
      </c>
      <c r="W27" s="12">
        <f t="shared" si="21"/>
        <v>0.67166666666666675</v>
      </c>
      <c r="X27" s="21" t="str">
        <f t="shared" si="22"/>
        <v>reprobo</v>
      </c>
    </row>
    <row r="28" spans="1:24" ht="17.25" thickTop="1" thickBot="1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1">
        <f t="shared" si="7"/>
        <v>5</v>
      </c>
      <c r="J28" s="11">
        <f t="shared" si="8"/>
        <v>4.8</v>
      </c>
      <c r="K28" s="13">
        <f t="shared" si="14"/>
        <v>4.3624999999999998</v>
      </c>
      <c r="L28" s="13">
        <f t="shared" si="15"/>
        <v>1.3087499999999999</v>
      </c>
      <c r="M28" s="11">
        <f t="shared" si="9"/>
        <v>0</v>
      </c>
      <c r="N28" s="12">
        <f t="shared" si="16"/>
        <v>0</v>
      </c>
      <c r="O28" s="11">
        <f t="shared" si="10"/>
        <v>3.1</v>
      </c>
      <c r="P28" s="12">
        <f t="shared" si="17"/>
        <v>0.62000000000000011</v>
      </c>
      <c r="Q28" s="13">
        <f t="shared" si="11"/>
        <v>4</v>
      </c>
      <c r="R28" s="12">
        <f t="shared" si="18"/>
        <v>0.4</v>
      </c>
      <c r="S28" s="13">
        <f t="shared" si="12"/>
        <v>4.3</v>
      </c>
      <c r="T28" s="12">
        <f t="shared" si="19"/>
        <v>0.43</v>
      </c>
      <c r="U28" s="11">
        <f t="shared" si="13"/>
        <v>4</v>
      </c>
      <c r="V28" s="12">
        <f t="shared" si="20"/>
        <v>0.4</v>
      </c>
      <c r="W28" s="12">
        <f t="shared" si="21"/>
        <v>0.52645833333333336</v>
      </c>
      <c r="X28" s="21" t="str">
        <f t="shared" si="22"/>
        <v>reprobo</v>
      </c>
    </row>
    <row r="29" spans="1:24" ht="17.25" thickTop="1" thickBot="1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1">
        <f t="shared" si="7"/>
        <v>3.5</v>
      </c>
      <c r="J29" s="11">
        <f t="shared" si="8"/>
        <v>4.5</v>
      </c>
      <c r="K29" s="13">
        <f t="shared" si="14"/>
        <v>4.1124999999999998</v>
      </c>
      <c r="L29" s="13">
        <f t="shared" si="15"/>
        <v>1.2337499999999999</v>
      </c>
      <c r="M29" s="11">
        <f t="shared" si="9"/>
        <v>4.8</v>
      </c>
      <c r="N29" s="12">
        <f t="shared" si="16"/>
        <v>0.96</v>
      </c>
      <c r="O29" s="11">
        <f t="shared" si="10"/>
        <v>3.7</v>
      </c>
      <c r="P29" s="12">
        <f t="shared" si="17"/>
        <v>0.7400000000000001</v>
      </c>
      <c r="Q29" s="13">
        <f t="shared" si="11"/>
        <v>3.9</v>
      </c>
      <c r="R29" s="12">
        <f t="shared" si="18"/>
        <v>0.39</v>
      </c>
      <c r="S29" s="13">
        <f t="shared" si="12"/>
        <v>3.5</v>
      </c>
      <c r="T29" s="12">
        <f t="shared" si="19"/>
        <v>0.35000000000000003</v>
      </c>
      <c r="U29" s="11">
        <f t="shared" si="13"/>
        <v>3.5</v>
      </c>
      <c r="V29" s="12">
        <f t="shared" si="20"/>
        <v>0.35000000000000003</v>
      </c>
      <c r="W29" s="12">
        <f t="shared" si="21"/>
        <v>0.67062499999999992</v>
      </c>
      <c r="X29" s="21" t="str">
        <f t="shared" si="22"/>
        <v>reprobo</v>
      </c>
    </row>
    <row r="30" spans="1:24" ht="17.25" thickTop="1" thickBot="1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1">
        <f t="shared" si="7"/>
        <v>2.2999999999999998</v>
      </c>
      <c r="J30" s="11">
        <f t="shared" si="8"/>
        <v>5</v>
      </c>
      <c r="K30" s="13">
        <f t="shared" si="14"/>
        <v>4.375</v>
      </c>
      <c r="L30" s="13">
        <f t="shared" si="15"/>
        <v>1.3125</v>
      </c>
      <c r="M30" s="11">
        <f t="shared" si="9"/>
        <v>3.7</v>
      </c>
      <c r="N30" s="12">
        <f t="shared" si="16"/>
        <v>0.7400000000000001</v>
      </c>
      <c r="O30" s="11">
        <f t="shared" si="10"/>
        <v>4.5</v>
      </c>
      <c r="P30" s="12">
        <f t="shared" si="17"/>
        <v>0.9</v>
      </c>
      <c r="Q30" s="13">
        <f t="shared" si="11"/>
        <v>4.5</v>
      </c>
      <c r="R30" s="12">
        <f t="shared" si="18"/>
        <v>0.45</v>
      </c>
      <c r="S30" s="13">
        <f t="shared" si="12"/>
        <v>4.0999999999999996</v>
      </c>
      <c r="T30" s="12">
        <f t="shared" si="19"/>
        <v>0.41</v>
      </c>
      <c r="U30" s="11">
        <f t="shared" si="13"/>
        <v>4.5</v>
      </c>
      <c r="V30" s="12">
        <f t="shared" si="20"/>
        <v>0.45</v>
      </c>
      <c r="W30" s="12">
        <f t="shared" si="21"/>
        <v>0.7104166666666667</v>
      </c>
      <c r="X30" s="21" t="str">
        <f t="shared" si="22"/>
        <v>reprobo</v>
      </c>
    </row>
    <row r="31" spans="1:24" ht="17.25" thickTop="1" thickBot="1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1">
        <f t="shared" si="7"/>
        <v>2.9</v>
      </c>
      <c r="J31" s="11">
        <f t="shared" si="8"/>
        <v>1</v>
      </c>
      <c r="K31" s="13">
        <f t="shared" si="14"/>
        <v>3.8124999999999996</v>
      </c>
      <c r="L31" s="13">
        <f t="shared" si="15"/>
        <v>1.1437499999999998</v>
      </c>
      <c r="M31" s="11">
        <f t="shared" si="9"/>
        <v>3.8</v>
      </c>
      <c r="N31" s="12">
        <f t="shared" si="16"/>
        <v>0.76</v>
      </c>
      <c r="O31" s="11">
        <f t="shared" si="10"/>
        <v>5</v>
      </c>
      <c r="P31" s="12">
        <f t="shared" si="17"/>
        <v>1</v>
      </c>
      <c r="Q31" s="13">
        <f t="shared" si="11"/>
        <v>5</v>
      </c>
      <c r="R31" s="12">
        <f t="shared" si="18"/>
        <v>0.5</v>
      </c>
      <c r="S31" s="13">
        <f t="shared" si="12"/>
        <v>3.8</v>
      </c>
      <c r="T31" s="12">
        <f t="shared" si="19"/>
        <v>0.38</v>
      </c>
      <c r="U31" s="11">
        <f t="shared" si="13"/>
        <v>4.5</v>
      </c>
      <c r="V31" s="12">
        <f t="shared" si="20"/>
        <v>0.45</v>
      </c>
      <c r="W31" s="12">
        <f t="shared" si="21"/>
        <v>0.70562499999999995</v>
      </c>
      <c r="X31" s="21" t="str">
        <f t="shared" si="22"/>
        <v>reprobo</v>
      </c>
    </row>
    <row r="32" spans="1:24" ht="17.25" thickTop="1" thickBot="1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1">
        <f t="shared" si="7"/>
        <v>4.5999999999999996</v>
      </c>
      <c r="J32" s="11">
        <f t="shared" si="8"/>
        <v>4.5</v>
      </c>
      <c r="K32" s="13">
        <f t="shared" si="14"/>
        <v>4.625</v>
      </c>
      <c r="L32" s="13">
        <f t="shared" si="15"/>
        <v>1.3875</v>
      </c>
      <c r="M32" s="11">
        <f t="shared" si="9"/>
        <v>3.5</v>
      </c>
      <c r="N32" s="12">
        <f t="shared" si="16"/>
        <v>0.70000000000000007</v>
      </c>
      <c r="O32" s="11">
        <f t="shared" si="10"/>
        <v>5</v>
      </c>
      <c r="P32" s="12">
        <f t="shared" si="17"/>
        <v>1</v>
      </c>
      <c r="Q32" s="13">
        <f t="shared" si="11"/>
        <v>4</v>
      </c>
      <c r="R32" s="12">
        <f t="shared" si="18"/>
        <v>0.4</v>
      </c>
      <c r="S32" s="13">
        <f t="shared" si="12"/>
        <v>4</v>
      </c>
      <c r="T32" s="12">
        <f t="shared" si="19"/>
        <v>0.4</v>
      </c>
      <c r="U32" s="11">
        <f t="shared" si="13"/>
        <v>4.5</v>
      </c>
      <c r="V32" s="12">
        <f t="shared" si="20"/>
        <v>0.45</v>
      </c>
      <c r="W32" s="12">
        <f t="shared" si="21"/>
        <v>0.72291666666666654</v>
      </c>
      <c r="X32" s="21" t="str">
        <f t="shared" si="22"/>
        <v>reprobo</v>
      </c>
    </row>
    <row r="33" spans="1:24" ht="17.25" thickTop="1" thickBot="1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1">
        <f t="shared" si="7"/>
        <v>4.5</v>
      </c>
      <c r="J33" s="11">
        <f t="shared" si="8"/>
        <v>4.5999999999999996</v>
      </c>
      <c r="K33" s="13">
        <f t="shared" si="14"/>
        <v>4.2125000000000004</v>
      </c>
      <c r="L33" s="13">
        <f t="shared" si="15"/>
        <v>1.2637500000000002</v>
      </c>
      <c r="M33" s="11">
        <f t="shared" si="9"/>
        <v>4</v>
      </c>
      <c r="N33" s="12">
        <f t="shared" si="16"/>
        <v>0.8</v>
      </c>
      <c r="O33" s="11">
        <f t="shared" si="10"/>
        <v>5</v>
      </c>
      <c r="P33" s="12">
        <f t="shared" si="17"/>
        <v>1</v>
      </c>
      <c r="Q33" s="13">
        <f t="shared" si="11"/>
        <v>4</v>
      </c>
      <c r="R33" s="12">
        <f t="shared" si="18"/>
        <v>0.4</v>
      </c>
      <c r="S33" s="13">
        <f t="shared" si="12"/>
        <v>3.9</v>
      </c>
      <c r="T33" s="12">
        <f t="shared" si="19"/>
        <v>0.39</v>
      </c>
      <c r="U33" s="11">
        <f t="shared" si="13"/>
        <v>3.5</v>
      </c>
      <c r="V33" s="12">
        <f t="shared" si="20"/>
        <v>0.35000000000000003</v>
      </c>
      <c r="W33" s="12">
        <f t="shared" si="21"/>
        <v>0.70062500000000005</v>
      </c>
      <c r="X33" s="21" t="str">
        <f t="shared" si="22"/>
        <v>reprobo</v>
      </c>
    </row>
    <row r="34" spans="1:24" ht="17.25" thickTop="1" thickBot="1">
      <c r="S34" s="4"/>
    </row>
    <row r="35" spans="1:24" ht="17.25" thickTop="1" thickBot="1">
      <c r="A35"/>
      <c r="W35" s="17" t="s">
        <v>35</v>
      </c>
      <c r="X35" s="15">
        <f>MAX(W14,W33)</f>
        <v>0.70062500000000005</v>
      </c>
    </row>
    <row r="36" spans="1:24" ht="17.25" thickTop="1" thickBot="1">
      <c r="W36" s="17" t="s">
        <v>36</v>
      </c>
      <c r="X36" s="15">
        <f>MIN(W14,W33)</f>
        <v>0.61958333333333326</v>
      </c>
    </row>
    <row r="37" spans="1:24" ht="17.25" thickTop="1" thickBot="1">
      <c r="W37" s="17" t="s">
        <v>37</v>
      </c>
      <c r="X37" s="15">
        <f>AVERAGE(W14,W33)</f>
        <v>0.66010416666666671</v>
      </c>
    </row>
    <row r="38" spans="1:24" ht="16.5" thickTop="1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5"/>
  <sheetViews>
    <sheetView workbookViewId="0">
      <selection activeCell="D6" sqref="D6"/>
    </sheetView>
  </sheetViews>
  <sheetFormatPr baseColWidth="10" defaultRowHeight="1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>
      <c r="B2" s="22"/>
      <c r="C2" s="22"/>
      <c r="D2" s="22"/>
      <c r="E2" s="22"/>
    </row>
    <row r="3" spans="2:5">
      <c r="B3" s="22"/>
      <c r="D3" s="35" t="s">
        <v>45</v>
      </c>
      <c r="E3" s="22"/>
    </row>
    <row r="4" spans="2:5">
      <c r="B4" s="22"/>
      <c r="D4" s="35"/>
      <c r="E4" s="22"/>
    </row>
    <row r="5" spans="2:5">
      <c r="B5" s="22"/>
      <c r="D5" s="35"/>
      <c r="E5" s="22"/>
    </row>
    <row r="6" spans="2:5">
      <c r="B6" s="22"/>
      <c r="C6" t="s">
        <v>38</v>
      </c>
      <c r="E6" s="22"/>
    </row>
    <row r="7" spans="2:5">
      <c r="B7" s="22"/>
      <c r="C7" t="s">
        <v>39</v>
      </c>
      <c r="E7" s="22"/>
    </row>
    <row r="8" spans="2:5">
      <c r="B8" s="22"/>
      <c r="C8" t="s">
        <v>40</v>
      </c>
      <c r="E8" s="22"/>
    </row>
    <row r="9" spans="2:5">
      <c r="B9" s="22"/>
      <c r="C9" t="s">
        <v>41</v>
      </c>
      <c r="E9" s="22"/>
    </row>
    <row r="10" spans="2:5">
      <c r="B10" s="22"/>
      <c r="C10" t="s">
        <v>41</v>
      </c>
      <c r="E10" s="22"/>
    </row>
    <row r="11" spans="2:5">
      <c r="B11" s="22"/>
      <c r="C11" t="s">
        <v>42</v>
      </c>
      <c r="E11" s="22"/>
    </row>
    <row r="12" spans="2:5">
      <c r="B12" s="22"/>
      <c r="C12" t="s">
        <v>43</v>
      </c>
      <c r="E12" s="22"/>
    </row>
    <row r="13" spans="2:5">
      <c r="B13" s="22"/>
      <c r="C13" t="s">
        <v>44</v>
      </c>
      <c r="E13" s="22"/>
    </row>
    <row r="14" spans="2:5">
      <c r="B14" s="22"/>
      <c r="E14" s="22"/>
    </row>
    <row r="15" spans="2: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8:E8"/>
  <sheetViews>
    <sheetView workbookViewId="0">
      <selection activeCell="C9" sqref="C9"/>
    </sheetView>
  </sheetViews>
  <sheetFormatPr baseColWidth="10" defaultRowHeight="15"/>
  <sheetData>
    <row r="8" spans="1:5">
      <c r="A8" s="36" t="s">
        <v>46</v>
      </c>
      <c r="B8" s="36"/>
      <c r="D8" s="36" t="s">
        <v>47</v>
      </c>
      <c r="E8" s="36"/>
    </row>
  </sheetData>
  <mergeCells count="2">
    <mergeCell ref="A8:B8"/>
    <mergeCell ref="D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Datos Estudiantes</vt:lpstr>
      <vt:lpstr>Planilla Notas</vt:lpstr>
      <vt:lpstr>Informe estudiante</vt:lpstr>
      <vt:lpstr>Hoja1</vt:lpstr>
      <vt:lpstr>datosestudiantes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monica figueroa</cp:lastModifiedBy>
  <cp:lastPrinted>2012-10-29T02:26:38Z</cp:lastPrinted>
  <dcterms:created xsi:type="dcterms:W3CDTF">2012-10-28T21:45:19Z</dcterms:created>
  <dcterms:modified xsi:type="dcterms:W3CDTF">2015-11-07T02:42:49Z</dcterms:modified>
</cp:coreProperties>
</file>